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75" windowWidth="15180" windowHeight="9120" activeTab="0"/>
  </bookViews>
  <sheets>
    <sheet name="FIND Fp &amp; Tq" sheetId="1" r:id="rId1"/>
    <sheet name="FIND STRETCH" sheetId="2" r:id="rId2"/>
    <sheet name="FIND TORQUE" sheetId="3" r:id="rId3"/>
  </sheets>
  <definedNames>
    <definedName name="_xlnm.Print_Area" localSheetId="0">'FIND Fp &amp; Tq'!$A$1:$M$25</definedName>
  </definedNames>
  <calcPr fullCalcOnLoad="1"/>
</workbook>
</file>

<file path=xl/sharedStrings.xml><?xml version="1.0" encoding="utf-8"?>
<sst xmlns="http://schemas.openxmlformats.org/spreadsheetml/2006/main" count="114" uniqueCount="57">
  <si>
    <t>Stud Load, Elongation and Torque Calculations</t>
  </si>
  <si>
    <t>Find Load and Torque from Stretch</t>
  </si>
  <si>
    <t>Known Information</t>
  </si>
  <si>
    <t>Modulus of Elasticity (psi)</t>
  </si>
  <si>
    <r>
      <t xml:space="preserve">Nut Factor (no units) 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=</t>
    </r>
  </si>
  <si>
    <r>
      <t xml:space="preserve">Bolt Diameter </t>
    </r>
    <r>
      <rPr>
        <sz val="10"/>
        <rFont val="Arial"/>
        <family val="2"/>
      </rPr>
      <t>(inch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=</t>
    </r>
  </si>
  <si>
    <r>
      <t xml:space="preserve">( </t>
    </r>
    <r>
      <rPr>
        <b/>
        <sz val="12"/>
        <rFont val="Arial"/>
        <family val="2"/>
      </rPr>
      <t>E</t>
    </r>
    <r>
      <rPr>
        <sz val="10"/>
        <rFont val="Arial"/>
        <family val="0"/>
      </rPr>
      <t xml:space="preserve"> Standard Value) =</t>
    </r>
  </si>
  <si>
    <r>
      <t>Thread Pitch</t>
    </r>
    <r>
      <rPr>
        <sz val="10"/>
        <rFont val="Arial"/>
        <family val="2"/>
      </rPr>
      <t xml:space="preserve"> (thds/inch) 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 =</t>
    </r>
  </si>
  <si>
    <t>Moly lead oxide graphite</t>
  </si>
  <si>
    <t>Some standard nut factors (K)</t>
  </si>
  <si>
    <t>machine oil</t>
  </si>
  <si>
    <t>Dry</t>
  </si>
  <si>
    <t>Copper &amp; Graphite</t>
  </si>
  <si>
    <t>Never Seize Paste</t>
  </si>
  <si>
    <t>Pure Alum on AISI 8740 st.</t>
  </si>
  <si>
    <t>Find Stretch and Load from torque</t>
  </si>
  <si>
    <t>EnterValue</t>
  </si>
  <si>
    <t>Enter Value</t>
  </si>
  <si>
    <t>inch</t>
  </si>
  <si>
    <t>SIMPLE CALCULATION TO FIND Tq FROM LOAD, DIA AND K FACTOR</t>
  </si>
  <si>
    <r>
      <t xml:space="preserve">Effective Stud Lengh (in) </t>
    </r>
    <r>
      <rPr>
        <b/>
        <sz val="12"/>
        <rFont val="Arial"/>
        <family val="2"/>
      </rPr>
      <t>L</t>
    </r>
    <r>
      <rPr>
        <b/>
        <vertAlign val="subscript"/>
        <sz val="12"/>
        <rFont val="Arial"/>
        <family val="2"/>
      </rPr>
      <t>e</t>
    </r>
    <r>
      <rPr>
        <sz val="12"/>
        <rFont val="Arial"/>
        <family val="2"/>
      </rPr>
      <t>=</t>
    </r>
  </si>
  <si>
    <t>Nickel &amp; Graphite</t>
  </si>
  <si>
    <t>API SA2</t>
  </si>
  <si>
    <t>Bolt Stress (psi) =</t>
  </si>
  <si>
    <r>
      <t xml:space="preserve">Bolt Elongation </t>
    </r>
    <r>
      <rPr>
        <sz val="10"/>
        <rFont val="Arial"/>
        <family val="2"/>
      </rPr>
      <t xml:space="preserve">(.0XXX)     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>=</t>
    </r>
  </si>
  <si>
    <t>TPI</t>
  </si>
  <si>
    <t>psi</t>
  </si>
  <si>
    <t xml:space="preserve">     Calculate</t>
  </si>
  <si>
    <t xml:space="preserve">                          Calculated Results</t>
  </si>
  <si>
    <t xml:space="preserve">                           Calculated Results</t>
  </si>
  <si>
    <r>
      <t>in</t>
    </r>
    <r>
      <rPr>
        <vertAlign val="superscript"/>
        <sz val="10"/>
        <rFont val="Arial"/>
        <family val="2"/>
      </rPr>
      <t>2</t>
    </r>
  </si>
  <si>
    <t>Everlube 811*</t>
  </si>
  <si>
    <t>Moly GN paste*</t>
  </si>
  <si>
    <t>* Based on Hytorc testing</t>
  </si>
  <si>
    <r>
      <t xml:space="preserve">Unbrako calculation </t>
    </r>
    <r>
      <rPr>
        <sz val="8"/>
        <rFont val="Arial"/>
        <family val="2"/>
      </rPr>
      <t>(as recv'd)</t>
    </r>
  </si>
  <si>
    <t>2H &amp; Gr 7 (As Received)*</t>
  </si>
  <si>
    <t>TS 801 Spray*(first gen disc)</t>
  </si>
  <si>
    <t xml:space="preserve">  Some standard nut factors (K)</t>
  </si>
  <si>
    <t>CF:ELONGATION</t>
  </si>
  <si>
    <t>K=</t>
  </si>
  <si>
    <t>Dia=</t>
  </si>
  <si>
    <t>Load=</t>
  </si>
  <si>
    <t>Torque=</t>
  </si>
  <si>
    <r>
      <t>Bolt Load   (lb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)  </t>
    </r>
    <r>
      <rPr>
        <b/>
        <sz val="12"/>
        <rFont val="Arial"/>
        <family val="2"/>
      </rPr>
      <t>F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</si>
  <si>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</si>
  <si>
    <r>
      <t xml:space="preserve">Torque Required (ft-lb) </t>
    </r>
    <r>
      <rPr>
        <b/>
        <sz val="12"/>
        <rFont val="Arial"/>
        <family val="2"/>
      </rPr>
      <t>T</t>
    </r>
    <r>
      <rPr>
        <vertAlign val="subscript"/>
        <sz val="12"/>
        <rFont val="Arial"/>
        <family val="2"/>
      </rPr>
      <t>q</t>
    </r>
    <r>
      <rPr>
        <sz val="12"/>
        <rFont val="Arial"/>
        <family val="2"/>
      </rPr>
      <t xml:space="preserve"> =</t>
    </r>
  </si>
  <si>
    <t>ft-lb</t>
  </si>
  <si>
    <r>
      <t xml:space="preserve">Bolt Stiffness of Steel (lb/in)  </t>
    </r>
    <r>
      <rPr>
        <b/>
        <sz val="12"/>
        <rFont val="Arial"/>
        <family val="2"/>
      </rPr>
      <t>K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</si>
  <si>
    <t>lb/in</t>
  </si>
  <si>
    <r>
      <t>Effective Stress Area (in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 </t>
    </r>
    <r>
      <rPr>
        <b/>
        <sz val="12"/>
        <rFont val="Arial"/>
        <family val="2"/>
      </rPr>
      <t>A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=</t>
    </r>
  </si>
  <si>
    <r>
      <t xml:space="preserve">Effective Stud Lengh </t>
    </r>
    <r>
      <rPr>
        <sz val="10"/>
        <rFont val="Arial"/>
        <family val="2"/>
      </rPr>
      <t>(in)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</t>
    </r>
    <r>
      <rPr>
        <b/>
        <vertAlign val="subscript"/>
        <sz val="12"/>
        <rFont val="Arial"/>
        <family val="2"/>
      </rPr>
      <t>e</t>
    </r>
    <r>
      <rPr>
        <sz val="12"/>
        <rFont val="Arial"/>
        <family val="2"/>
      </rPr>
      <t>=</t>
    </r>
  </si>
  <si>
    <t>R. Karol 02.04</t>
  </si>
  <si>
    <r>
      <t xml:space="preserve">Torque  (ft-lb) </t>
    </r>
    <r>
      <rPr>
        <b/>
        <sz val="12"/>
        <rFont val="Arial"/>
        <family val="2"/>
      </rPr>
      <t>Tq</t>
    </r>
    <r>
      <rPr>
        <sz val="12"/>
        <rFont val="Arial"/>
        <family val="2"/>
      </rPr>
      <t xml:space="preserve"> =</t>
    </r>
  </si>
  <si>
    <t>lb</t>
  </si>
  <si>
    <r>
      <t>Bolt Load (lb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)    </t>
    </r>
    <r>
      <rPr>
        <b/>
        <sz val="12"/>
        <rFont val="Arial"/>
        <family val="2"/>
      </rPr>
      <t>F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</si>
  <si>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t>in</t>
  </si>
  <si>
    <t>R. Karol 02.13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</si>
</sst>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5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bscript"/>
      <sz val="12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8" fontId="0" fillId="0" borderId="14" xfId="0" applyNumberFormat="1" applyBorder="1" applyAlignment="1">
      <alignment/>
    </xf>
    <xf numFmtId="48" fontId="0" fillId="0" borderId="13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5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30" xfId="0" applyFont="1" applyBorder="1" applyAlignment="1">
      <alignment/>
    </xf>
    <xf numFmtId="164" fontId="0" fillId="0" borderId="39" xfId="0" applyNumberFormat="1" applyBorder="1" applyAlignment="1">
      <alignment/>
    </xf>
    <xf numFmtId="48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168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15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34" xfId="0" applyFont="1" applyBorder="1" applyAlignment="1">
      <alignment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/>
    </xf>
    <xf numFmtId="164" fontId="0" fillId="0" borderId="5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8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51" xfId="0" applyFont="1" applyBorder="1" applyAlignment="1">
      <alignment/>
    </xf>
    <xf numFmtId="1" fontId="3" fillId="0" borderId="52" xfId="0" applyNumberFormat="1" applyFont="1" applyBorder="1" applyAlignment="1">
      <alignment/>
    </xf>
    <xf numFmtId="0" fontId="3" fillId="0" borderId="5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33" borderId="35" xfId="0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1" fillId="33" borderId="3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8" fontId="0" fillId="33" borderId="14" xfId="0" applyNumberFormat="1" applyFill="1" applyBorder="1" applyAlignment="1" applyProtection="1">
      <alignment/>
      <protection locked="0"/>
    </xf>
    <xf numFmtId="0" fontId="1" fillId="34" borderId="58" xfId="0" applyFont="1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1" fillId="34" borderId="38" xfId="0" applyFont="1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3" fillId="33" borderId="47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60" xfId="0" applyFont="1" applyFill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0" xfId="0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4" fillId="0" borderId="64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1" fillId="0" borderId="64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 vertical="center"/>
    </xf>
    <xf numFmtId="164" fontId="0" fillId="0" borderId="65" xfId="0" applyNumberFormat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53" xfId="0" applyNumberFormat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6" fillId="0" borderId="62" xfId="0" applyFont="1" applyBorder="1" applyAlignment="1">
      <alignment/>
    </xf>
    <xf numFmtId="0" fontId="1" fillId="0" borderId="64" xfId="0" applyFont="1" applyFill="1" applyBorder="1" applyAlignment="1">
      <alignment/>
    </xf>
    <xf numFmtId="0" fontId="0" fillId="0" borderId="6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11</xdr:row>
      <xdr:rowOff>152400</xdr:rowOff>
    </xdr:from>
    <xdr:to>
      <xdr:col>1</xdr:col>
      <xdr:colOff>1628775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14550" y="2676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11</xdr:row>
      <xdr:rowOff>38100</xdr:rowOff>
    </xdr:from>
    <xdr:to>
      <xdr:col>1</xdr:col>
      <xdr:colOff>1562100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105025" y="25622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11</xdr:row>
      <xdr:rowOff>38100</xdr:rowOff>
    </xdr:from>
    <xdr:to>
      <xdr:col>1</xdr:col>
      <xdr:colOff>1619250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171700" y="2562225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0</xdr:rowOff>
    </xdr:from>
    <xdr:to>
      <xdr:col>7</xdr:col>
      <xdr:colOff>381000</xdr:colOff>
      <xdr:row>22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14375" y="3895725"/>
          <a:ext cx="65246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use on studs which are necked down or otherwise shaped different than standard bolts or threaded rod.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Bolt Diameter: nominal diameter of stud or bolt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Thread pitch: Threads per inch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stud length: Distance between nut(s) and/or threaded body plus (+) height of one nut.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 Factor: Some common values are listed at right of table or derived from friction factor u. Nut factor=(u+.04)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Modulus of Elasticity: Does not require adjustment for most applications.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sheet, fill in yellow shaded fields. press enter or click on calculate. results are listed on right.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REFERANCE AND SHOULD BE USED IN CONJUNCTION WITH TEST DATA TO ESTABLISH IT'S VALIDITY.
</a:t>
          </a:r>
        </a:p>
      </xdr:txBody>
    </xdr:sp>
    <xdr:clientData/>
  </xdr:twoCellAnchor>
  <xdr:twoCellAnchor editAs="oneCell">
    <xdr:from>
      <xdr:col>2</xdr:col>
      <xdr:colOff>666750</xdr:colOff>
      <xdr:row>1</xdr:row>
      <xdr:rowOff>47625</xdr:rowOff>
    </xdr:from>
    <xdr:to>
      <xdr:col>6</xdr:col>
      <xdr:colOff>571500</xdr:colOff>
      <xdr:row>3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9550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1485900</xdr:colOff>
      <xdr:row>9</xdr:row>
      <xdr:rowOff>38100</xdr:rowOff>
    </xdr:from>
    <xdr:to>
      <xdr:col>4</xdr:col>
      <xdr:colOff>1619250</xdr:colOff>
      <xdr:row>9</xdr:row>
      <xdr:rowOff>152400</xdr:rowOff>
    </xdr:to>
    <xdr:grpSp>
      <xdr:nvGrpSpPr>
        <xdr:cNvPr id="1" name="Group 11"/>
        <xdr:cNvGrpSpPr>
          <a:grpSpLocks/>
        </xdr:cNvGrpSpPr>
      </xdr:nvGrpSpPr>
      <xdr:grpSpPr>
        <a:xfrm>
          <a:off x="4772025" y="2533650"/>
          <a:ext cx="133350" cy="114300"/>
          <a:chOff x="152" y="484"/>
          <a:chExt cx="14" cy="12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153" y="4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152" y="484"/>
            <a:ext cx="7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159" y="484"/>
            <a:ext cx="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15</xdr:row>
      <xdr:rowOff>76200</xdr:rowOff>
    </xdr:from>
    <xdr:to>
      <xdr:col>6</xdr:col>
      <xdr:colOff>361950</xdr:colOff>
      <xdr:row>21</xdr:row>
      <xdr:rowOff>142875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38100" y="3943350"/>
          <a:ext cx="65722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use on studs which are necked down or otherwise shaped different than standard bolts or threaded rod.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Bolt Diameter: nominal diameter of stud or bolt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Thread pitch: Threads per inch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stud length: Distance between nut(s) and/or threaded body plus (+) height of one nut.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 Factor: Some common values are listed at right of table or derived from friction factor u. Nut factor=(u+.04)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Modulus of Elasticity: Does not require adjustment for most applications.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sheet, fill in yellow shaded fields. press enter or click on calculate. results are listed on right.Each form operates independant of the other.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REFERANCE AND SHOULD BE USED IN CONJUNCTION WITH TEST DATA TO ESTABLISH IT'S VALIDITY.
</a:t>
          </a:r>
        </a:p>
      </xdr:txBody>
    </xdr:sp>
    <xdr:clientData/>
  </xdr:twoCellAnchor>
  <xdr:twoCellAnchor editAs="oneCell">
    <xdr:from>
      <xdr:col>1</xdr:col>
      <xdr:colOff>361950</xdr:colOff>
      <xdr:row>1</xdr:row>
      <xdr:rowOff>19050</xdr:rowOff>
    </xdr:from>
    <xdr:to>
      <xdr:col>5</xdr:col>
      <xdr:colOff>266700</xdr:colOff>
      <xdr:row>1</xdr:row>
      <xdr:rowOff>561975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57175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</xdr:rowOff>
    </xdr:from>
    <xdr:to>
      <xdr:col>11</xdr:col>
      <xdr:colOff>219075</xdr:colOff>
      <xdr:row>30</xdr:row>
      <xdr:rowOff>19050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6200" y="5448300"/>
          <a:ext cx="96202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use on studs which are necked down or otherwise shaped different than standard bolts or threaded rod.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Bolt Diameter: nominal diameter of stud or bolt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Thread pitch: Threads per inch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stud length: Distance between nut(s) and/or threaded body plus (+) height of one nut.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 Factor: Some common values are listed at right of table or derived from friction factor u. Nut factor=(u+.04)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Modulus of Elasticity: Does not require adjustment for most applications.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sheet, fill in yellow shaded fields. press enter or click on calculate. results are listed on right.Each form operates independant of the other.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REFERANCE AND SHOULD BE USED IN CONJUNCTION WITH TEST DATA TO ESTABLISH IT'S VALIDITY.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628650</xdr:colOff>
      <xdr:row>1</xdr:row>
      <xdr:rowOff>47625</xdr:rowOff>
    </xdr:from>
    <xdr:to>
      <xdr:col>6</xdr:col>
      <xdr:colOff>1543050</xdr:colOff>
      <xdr:row>2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09550"/>
          <a:ext cx="3524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2" max="2" width="29.28125" style="0" customWidth="1"/>
    <col min="3" max="3" width="11.421875" style="0" customWidth="1"/>
    <col min="4" max="4" width="5.57421875" style="0" customWidth="1"/>
    <col min="5" max="5" width="3.00390625" style="0" customWidth="1"/>
    <col min="6" max="6" width="34.28125" style="0" customWidth="1"/>
    <col min="7" max="7" width="10.140625" style="0" customWidth="1"/>
    <col min="8" max="8" width="6.140625" style="0" customWidth="1"/>
    <col min="9" max="9" width="2.421875" style="0" customWidth="1"/>
    <col min="11" max="11" width="16.00390625" style="0" customWidth="1"/>
    <col min="12" max="12" width="6.8515625" style="0" customWidth="1"/>
  </cols>
  <sheetData>
    <row r="2" spans="2:12" ht="12.7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32.2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3:6" ht="21" thickBot="1">
      <c r="C4" s="9" t="s">
        <v>0</v>
      </c>
      <c r="F4" s="1"/>
    </row>
    <row r="5" spans="2:12" ht="12.75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2:12" ht="18.75" thickBot="1">
      <c r="B6" s="116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17"/>
    </row>
    <row r="7" spans="2:12" ht="16.5" thickBot="1">
      <c r="B7" s="40" t="s">
        <v>2</v>
      </c>
      <c r="C7" s="93" t="s">
        <v>17</v>
      </c>
      <c r="D7" s="42"/>
      <c r="E7" s="45"/>
      <c r="F7" s="46" t="s">
        <v>29</v>
      </c>
      <c r="G7" s="45"/>
      <c r="H7" s="44"/>
      <c r="I7" s="14"/>
      <c r="J7" s="61" t="s">
        <v>9</v>
      </c>
      <c r="K7" s="45"/>
      <c r="L7" s="44"/>
    </row>
    <row r="8" spans="2:12" ht="18" customHeight="1">
      <c r="B8" s="39" t="s">
        <v>5</v>
      </c>
      <c r="C8" s="100">
        <v>3</v>
      </c>
      <c r="D8" s="19" t="s">
        <v>18</v>
      </c>
      <c r="E8" s="47"/>
      <c r="F8" s="50" t="s">
        <v>49</v>
      </c>
      <c r="G8" s="34">
        <f>0.785*((C8-(0.9743/C9))^2)</f>
        <v>6.503024148197657</v>
      </c>
      <c r="H8" s="111" t="s">
        <v>30</v>
      </c>
      <c r="I8" s="14"/>
      <c r="J8" s="69" t="s">
        <v>31</v>
      </c>
      <c r="K8" s="70"/>
      <c r="L8" s="71">
        <v>0.1</v>
      </c>
    </row>
    <row r="9" spans="2:12" ht="18" customHeight="1">
      <c r="B9" s="20" t="s">
        <v>7</v>
      </c>
      <c r="C9" s="101">
        <v>8</v>
      </c>
      <c r="D9" s="23" t="s">
        <v>25</v>
      </c>
      <c r="E9" s="22"/>
      <c r="F9" s="11" t="s">
        <v>47</v>
      </c>
      <c r="G9" s="27">
        <f>(C15*G8)/C10</f>
        <v>13006048.296395313</v>
      </c>
      <c r="H9" s="33" t="s">
        <v>48</v>
      </c>
      <c r="I9" s="14"/>
      <c r="J9" s="60" t="s">
        <v>36</v>
      </c>
      <c r="K9" s="13"/>
      <c r="L9" s="63">
        <v>0.109</v>
      </c>
    </row>
    <row r="10" spans="2:12" ht="18" customHeight="1">
      <c r="B10" s="20" t="s">
        <v>50</v>
      </c>
      <c r="C10" s="102">
        <v>15</v>
      </c>
      <c r="D10" s="23" t="s">
        <v>18</v>
      </c>
      <c r="E10" s="22"/>
      <c r="F10" s="11" t="s">
        <v>43</v>
      </c>
      <c r="G10" s="31">
        <f>(G9*C12)</f>
        <v>390181.4488918594</v>
      </c>
      <c r="H10" s="33" t="s">
        <v>44</v>
      </c>
      <c r="I10" s="14"/>
      <c r="J10" s="58" t="s">
        <v>32</v>
      </c>
      <c r="K10" s="3"/>
      <c r="L10" s="62">
        <v>0.118</v>
      </c>
    </row>
    <row r="11" spans="2:12" ht="18" customHeight="1">
      <c r="B11" s="20" t="s">
        <v>4</v>
      </c>
      <c r="C11" s="102">
        <v>0.2</v>
      </c>
      <c r="D11" s="23"/>
      <c r="E11" s="22"/>
      <c r="F11" s="11" t="s">
        <v>23</v>
      </c>
      <c r="G11" s="31">
        <f>G10/G8</f>
        <v>60000</v>
      </c>
      <c r="H11" s="33" t="s">
        <v>26</v>
      </c>
      <c r="I11" s="14"/>
      <c r="J11" s="4" t="s">
        <v>35</v>
      </c>
      <c r="K11" s="3"/>
      <c r="L11" s="62">
        <v>0.15</v>
      </c>
    </row>
    <row r="12" spans="2:12" ht="18" customHeight="1">
      <c r="B12" s="20" t="s">
        <v>24</v>
      </c>
      <c r="C12" s="103">
        <v>0.03</v>
      </c>
      <c r="D12" s="23" t="s">
        <v>18</v>
      </c>
      <c r="E12" s="22"/>
      <c r="F12" s="11" t="s">
        <v>45</v>
      </c>
      <c r="G12" s="32">
        <f>(G10*C11*C8)/12</f>
        <v>19509.07244459297</v>
      </c>
      <c r="H12" s="33" t="s">
        <v>46</v>
      </c>
      <c r="I12" s="14"/>
      <c r="J12" s="59" t="s">
        <v>21</v>
      </c>
      <c r="K12" s="24"/>
      <c r="L12" s="62">
        <v>0.15</v>
      </c>
    </row>
    <row r="13" spans="2:12" ht="18" customHeight="1">
      <c r="B13" s="21"/>
      <c r="C13" s="12"/>
      <c r="D13" s="23"/>
      <c r="E13" s="3"/>
      <c r="F13" s="18"/>
      <c r="G13" s="12"/>
      <c r="H13" s="33"/>
      <c r="I13" s="14"/>
      <c r="J13" s="4" t="s">
        <v>13</v>
      </c>
      <c r="K13" s="3"/>
      <c r="L13" s="62">
        <v>0.17</v>
      </c>
    </row>
    <row r="14" spans="2:12" ht="18" customHeight="1" thickBot="1">
      <c r="B14" s="20" t="s">
        <v>3</v>
      </c>
      <c r="C14" s="18"/>
      <c r="D14" s="17"/>
      <c r="E14" s="3"/>
      <c r="F14" s="12"/>
      <c r="G14" s="15"/>
      <c r="H14" s="36"/>
      <c r="I14" s="14"/>
      <c r="J14" s="58" t="s">
        <v>34</v>
      </c>
      <c r="K14" s="3"/>
      <c r="L14" s="62">
        <v>0.18</v>
      </c>
    </row>
    <row r="15" spans="2:12" ht="18" customHeight="1" thickBot="1">
      <c r="B15" s="25" t="s">
        <v>6</v>
      </c>
      <c r="C15" s="28">
        <v>30000000</v>
      </c>
      <c r="D15" s="29"/>
      <c r="E15" s="30"/>
      <c r="F15" s="6"/>
      <c r="G15" s="104" t="s">
        <v>27</v>
      </c>
      <c r="H15" s="105"/>
      <c r="I15" s="37"/>
      <c r="J15" s="21" t="s">
        <v>22</v>
      </c>
      <c r="K15" s="23"/>
      <c r="L15" s="64">
        <v>0.157</v>
      </c>
    </row>
    <row r="16" spans="2:12" ht="18" customHeight="1">
      <c r="B16" s="118"/>
      <c r="C16" s="14"/>
      <c r="D16" s="14"/>
      <c r="E16" s="14"/>
      <c r="F16" s="14"/>
      <c r="G16" s="14"/>
      <c r="H16" s="14"/>
      <c r="I16" s="14"/>
      <c r="J16" s="60" t="s">
        <v>12</v>
      </c>
      <c r="K16" s="13"/>
      <c r="L16" s="62">
        <v>0.14</v>
      </c>
    </row>
    <row r="17" spans="2:12" ht="18" customHeight="1">
      <c r="B17" s="119"/>
      <c r="C17" s="37"/>
      <c r="D17" s="37"/>
      <c r="E17" s="37"/>
      <c r="F17" s="37"/>
      <c r="G17" s="37"/>
      <c r="H17" s="37"/>
      <c r="I17" s="14"/>
      <c r="J17" s="4" t="s">
        <v>8</v>
      </c>
      <c r="K17" s="3"/>
      <c r="L17" s="62">
        <v>0.125</v>
      </c>
    </row>
    <row r="18" spans="2:12" ht="18" customHeight="1">
      <c r="B18" s="120"/>
      <c r="C18" s="76"/>
      <c r="D18" s="37"/>
      <c r="E18" s="37"/>
      <c r="F18" s="79"/>
      <c r="G18" s="37"/>
      <c r="H18" s="37"/>
      <c r="I18" s="14"/>
      <c r="J18" s="4" t="s">
        <v>10</v>
      </c>
      <c r="K18" s="24"/>
      <c r="L18" s="62">
        <v>0.2</v>
      </c>
    </row>
    <row r="19" spans="2:12" ht="18" customHeight="1">
      <c r="B19" s="121"/>
      <c r="C19" s="76"/>
      <c r="D19" s="37"/>
      <c r="E19" s="37"/>
      <c r="F19" s="76"/>
      <c r="G19" s="81"/>
      <c r="H19" s="37"/>
      <c r="I19" s="14"/>
      <c r="J19" s="21" t="s">
        <v>11</v>
      </c>
      <c r="K19" s="23"/>
      <c r="L19" s="62">
        <v>0.44</v>
      </c>
    </row>
    <row r="20" spans="2:12" ht="18" customHeight="1" thickBot="1">
      <c r="B20" s="122"/>
      <c r="C20" s="76"/>
      <c r="D20" s="37"/>
      <c r="E20" s="37"/>
      <c r="F20" s="76"/>
      <c r="G20" s="83"/>
      <c r="H20" s="37"/>
      <c r="I20" s="14"/>
      <c r="J20" s="72" t="s">
        <v>14</v>
      </c>
      <c r="K20" s="5"/>
      <c r="L20" s="73">
        <v>0.52</v>
      </c>
    </row>
    <row r="21" spans="2:12" ht="18" customHeight="1">
      <c r="B21" s="121"/>
      <c r="C21" s="37"/>
      <c r="D21" s="37"/>
      <c r="E21" s="37"/>
      <c r="F21" s="76"/>
      <c r="G21" s="84"/>
      <c r="H21" s="37"/>
      <c r="I21" s="14"/>
      <c r="J21" s="14" t="s">
        <v>33</v>
      </c>
      <c r="K21" s="14"/>
      <c r="L21" s="123"/>
    </row>
    <row r="22" spans="2:12" ht="18" customHeight="1">
      <c r="B22" s="121"/>
      <c r="C22" s="37"/>
      <c r="D22" s="37"/>
      <c r="E22" s="37"/>
      <c r="F22" s="76"/>
      <c r="G22" s="77"/>
      <c r="H22" s="37"/>
      <c r="I22" s="14"/>
      <c r="J22" s="14"/>
      <c r="K22" s="14"/>
      <c r="L22" s="117"/>
    </row>
    <row r="23" spans="2:12" ht="18" customHeight="1">
      <c r="B23" s="121"/>
      <c r="C23" s="37"/>
      <c r="D23" s="37"/>
      <c r="E23" s="37"/>
      <c r="F23" s="76"/>
      <c r="G23" s="85"/>
      <c r="H23" s="37"/>
      <c r="I23" s="14"/>
      <c r="J23" s="14" t="s">
        <v>51</v>
      </c>
      <c r="K23" s="14"/>
      <c r="L23" s="123"/>
    </row>
    <row r="24" spans="2:12" ht="18" customHeight="1">
      <c r="B24" s="124"/>
      <c r="C24" s="37"/>
      <c r="D24" s="37"/>
      <c r="E24" s="37"/>
      <c r="F24" s="76"/>
      <c r="G24" s="37"/>
      <c r="H24" s="37"/>
      <c r="I24" s="14"/>
      <c r="J24" s="14" t="s">
        <v>38</v>
      </c>
      <c r="K24" s="14"/>
      <c r="L24" s="117"/>
    </row>
    <row r="25" spans="2:12" ht="18" customHeight="1" thickBot="1">
      <c r="B25" s="125"/>
      <c r="C25" s="126"/>
      <c r="D25" s="126"/>
      <c r="E25" s="126"/>
      <c r="F25" s="126"/>
      <c r="G25" s="126"/>
      <c r="H25" s="126"/>
      <c r="I25" s="30"/>
      <c r="J25" s="30"/>
      <c r="K25" s="30"/>
      <c r="L25" s="127"/>
    </row>
    <row r="26" spans="2:12" ht="18" customHeight="1">
      <c r="B26" s="37"/>
      <c r="C26" s="83"/>
      <c r="D26" s="37"/>
      <c r="E26" s="37"/>
      <c r="F26" s="37"/>
      <c r="G26" s="76"/>
      <c r="H26" s="37"/>
      <c r="J26" s="14"/>
      <c r="L26" s="14"/>
    </row>
    <row r="27" spans="2:12" ht="12.75">
      <c r="B27" s="37"/>
      <c r="C27" s="37"/>
      <c r="D27" s="37"/>
      <c r="E27" s="37"/>
      <c r="F27" s="37"/>
      <c r="G27" s="37"/>
      <c r="H27" s="37"/>
      <c r="J27" s="14"/>
      <c r="L27" s="14"/>
    </row>
    <row r="28" spans="2:12" ht="12.75">
      <c r="B28" s="37"/>
      <c r="C28" s="37"/>
      <c r="D28" s="37"/>
      <c r="E28" s="37"/>
      <c r="F28" s="37"/>
      <c r="G28" s="37"/>
      <c r="H28" s="37"/>
      <c r="J28" s="14"/>
      <c r="K28" s="14"/>
      <c r="L28" s="14"/>
    </row>
    <row r="29" spans="2:12" ht="12.75">
      <c r="B29" s="90"/>
      <c r="C29" s="90"/>
      <c r="D29" s="90"/>
      <c r="E29" s="90"/>
      <c r="F29" s="37"/>
      <c r="G29" s="37"/>
      <c r="H29" s="37"/>
      <c r="J29" s="14"/>
      <c r="K29" s="14"/>
      <c r="L29" s="68"/>
    </row>
    <row r="30" spans="2:8" ht="12.75">
      <c r="B30" s="90"/>
      <c r="C30" s="90"/>
      <c r="D30" s="90"/>
      <c r="E30" s="90"/>
      <c r="F30" s="37"/>
      <c r="G30" s="37"/>
      <c r="H30" s="37"/>
    </row>
    <row r="31" spans="2:8" ht="12.75">
      <c r="B31" s="90"/>
      <c r="C31" s="90"/>
      <c r="D31" s="90"/>
      <c r="E31" s="90"/>
      <c r="F31" s="37"/>
      <c r="G31" s="37"/>
      <c r="H31" s="37"/>
    </row>
    <row r="32" spans="2:8" ht="12.75">
      <c r="B32" s="90"/>
      <c r="C32" s="91"/>
      <c r="D32" s="92"/>
      <c r="E32" s="92"/>
      <c r="F32" s="37"/>
      <c r="G32" s="37"/>
      <c r="H32" s="37"/>
    </row>
    <row r="33" spans="2:8" ht="12.75">
      <c r="B33" s="37"/>
      <c r="C33" s="37"/>
      <c r="D33" s="37"/>
      <c r="E33" s="37"/>
      <c r="F33" s="37"/>
      <c r="G33" s="37"/>
      <c r="H33" s="37"/>
    </row>
    <row r="41" ht="12.75">
      <c r="K41" s="10"/>
    </row>
  </sheetData>
  <sheetProtection/>
  <mergeCells count="1">
    <mergeCell ref="B2:L3"/>
  </mergeCells>
  <printOptions/>
  <pageMargins left="0.25" right="0.25" top="0.5" bottom="0.5" header="0.5" footer="0.5"/>
  <pageSetup fitToHeight="1" fitToWidth="1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2" width="11.421875" style="0" customWidth="1"/>
    <col min="3" max="3" width="5.57421875" style="0" customWidth="1"/>
    <col min="4" max="4" width="3.00390625" style="0" customWidth="1"/>
    <col min="5" max="5" width="34.28125" style="0" customWidth="1"/>
    <col min="6" max="6" width="10.140625" style="0" customWidth="1"/>
    <col min="7" max="7" width="6.140625" style="0" customWidth="1"/>
    <col min="8" max="8" width="2.421875" style="0" customWidth="1"/>
    <col min="10" max="10" width="16.00390625" style="0" customWidth="1"/>
    <col min="11" max="11" width="6.8515625" style="0" customWidth="1"/>
  </cols>
  <sheetData>
    <row r="1" ht="18.75" customHeight="1"/>
    <row r="2" spans="1:7" ht="47.25" customHeight="1">
      <c r="A2" s="112"/>
      <c r="B2" s="112"/>
      <c r="C2" s="112"/>
      <c r="D2" s="112"/>
      <c r="E2" s="112"/>
      <c r="F2" s="112"/>
      <c r="G2" s="112"/>
    </row>
    <row r="3" spans="2:5" ht="21" thickBot="1">
      <c r="B3" s="9" t="s">
        <v>0</v>
      </c>
      <c r="E3" s="1"/>
    </row>
    <row r="4" spans="1:11" ht="18.75" thickBot="1">
      <c r="A4" s="128"/>
      <c r="B4" s="129"/>
      <c r="C4" s="129"/>
      <c r="D4" s="129"/>
      <c r="E4" s="129"/>
      <c r="F4" s="129"/>
      <c r="G4" s="129"/>
      <c r="H4" s="114"/>
      <c r="I4" s="114"/>
      <c r="J4" s="114"/>
      <c r="K4" s="115"/>
    </row>
    <row r="5" spans="1:11" ht="18.75" thickBot="1">
      <c r="A5" s="116" t="s">
        <v>15</v>
      </c>
      <c r="B5" s="14"/>
      <c r="C5" s="14"/>
      <c r="D5" s="14"/>
      <c r="E5" s="14"/>
      <c r="F5" s="14"/>
      <c r="G5" s="14"/>
      <c r="H5" s="14"/>
      <c r="I5" s="61" t="s">
        <v>9</v>
      </c>
      <c r="J5" s="45"/>
      <c r="K5" s="44"/>
    </row>
    <row r="6" spans="1:11" ht="18" customHeight="1" thickBot="1">
      <c r="A6" s="40" t="s">
        <v>2</v>
      </c>
      <c r="B6" s="41" t="s">
        <v>16</v>
      </c>
      <c r="C6" s="42"/>
      <c r="D6" s="45"/>
      <c r="E6" s="57" t="s">
        <v>28</v>
      </c>
      <c r="F6" s="43"/>
      <c r="G6" s="44"/>
      <c r="H6" s="14"/>
      <c r="I6" s="69" t="s">
        <v>31</v>
      </c>
      <c r="J6" s="70"/>
      <c r="K6" s="71">
        <v>0.1</v>
      </c>
    </row>
    <row r="7" spans="1:11" ht="18" customHeight="1">
      <c r="A7" s="65" t="s">
        <v>5</v>
      </c>
      <c r="B7" s="100">
        <v>3</v>
      </c>
      <c r="C7" s="19" t="s">
        <v>18</v>
      </c>
      <c r="D7" s="47"/>
      <c r="E7" s="56" t="s">
        <v>49</v>
      </c>
      <c r="F7" s="51">
        <f>0.785*((B7-(0.9743/B8))^2)</f>
        <v>6.503024148197657</v>
      </c>
      <c r="G7" s="35" t="s">
        <v>30</v>
      </c>
      <c r="H7" s="14"/>
      <c r="I7" s="60" t="s">
        <v>36</v>
      </c>
      <c r="J7" s="13"/>
      <c r="K7" s="63">
        <v>0.109</v>
      </c>
    </row>
    <row r="8" spans="1:11" ht="18" customHeight="1">
      <c r="A8" s="66" t="s">
        <v>7</v>
      </c>
      <c r="B8" s="100">
        <v>8</v>
      </c>
      <c r="C8" s="19" t="s">
        <v>25</v>
      </c>
      <c r="D8" s="47"/>
      <c r="E8" s="2" t="s">
        <v>47</v>
      </c>
      <c r="F8" s="52">
        <f>(B14*F7)/B9</f>
        <v>16257560.370494142</v>
      </c>
      <c r="G8" s="33" t="s">
        <v>48</v>
      </c>
      <c r="H8" s="14"/>
      <c r="I8" s="58" t="s">
        <v>32</v>
      </c>
      <c r="J8" s="3"/>
      <c r="K8" s="62">
        <v>0.118</v>
      </c>
    </row>
    <row r="9" spans="1:11" ht="18" customHeight="1">
      <c r="A9" s="67" t="s">
        <v>20</v>
      </c>
      <c r="B9" s="102">
        <v>12</v>
      </c>
      <c r="C9" s="23" t="s">
        <v>18</v>
      </c>
      <c r="D9" s="22"/>
      <c r="E9" s="2" t="s">
        <v>54</v>
      </c>
      <c r="F9" s="53">
        <f>(B11*12)/(B10*B7)</f>
        <v>306666.6666666667</v>
      </c>
      <c r="G9" s="33" t="s">
        <v>44</v>
      </c>
      <c r="H9" s="14"/>
      <c r="I9" s="4" t="s">
        <v>35</v>
      </c>
      <c r="J9" s="3"/>
      <c r="K9" s="62">
        <v>0.15</v>
      </c>
    </row>
    <row r="10" spans="1:11" ht="18" customHeight="1">
      <c r="A10" s="67" t="s">
        <v>4</v>
      </c>
      <c r="B10" s="102">
        <v>0.15</v>
      </c>
      <c r="C10" s="23"/>
      <c r="D10" s="22"/>
      <c r="E10" s="2" t="s">
        <v>24</v>
      </c>
      <c r="F10" s="54">
        <f>F9/F8</f>
        <v>0.018863018784985492</v>
      </c>
      <c r="G10" s="33" t="s">
        <v>55</v>
      </c>
      <c r="H10" s="14"/>
      <c r="I10" s="59" t="s">
        <v>21</v>
      </c>
      <c r="J10" s="24"/>
      <c r="K10" s="62">
        <v>0.15</v>
      </c>
    </row>
    <row r="11" spans="1:11" ht="18" customHeight="1">
      <c r="A11" s="67" t="s">
        <v>52</v>
      </c>
      <c r="B11" s="102">
        <v>11500</v>
      </c>
      <c r="C11" s="23" t="s">
        <v>46</v>
      </c>
      <c r="D11" s="22"/>
      <c r="E11" s="2" t="s">
        <v>23</v>
      </c>
      <c r="F11" s="55">
        <f>F9/F7</f>
        <v>47157.546962463726</v>
      </c>
      <c r="G11" s="33" t="s">
        <v>26</v>
      </c>
      <c r="H11" s="14"/>
      <c r="I11" s="4" t="s">
        <v>13</v>
      </c>
      <c r="J11" s="3"/>
      <c r="K11" s="62">
        <v>0.17</v>
      </c>
    </row>
    <row r="12" spans="1:11" ht="18" customHeight="1">
      <c r="A12" s="38"/>
      <c r="B12" s="12"/>
      <c r="C12" s="23"/>
      <c r="D12" s="22"/>
      <c r="E12" s="2"/>
      <c r="F12" s="22"/>
      <c r="G12" s="33"/>
      <c r="H12" s="14"/>
      <c r="I12" s="58" t="s">
        <v>34</v>
      </c>
      <c r="J12" s="3"/>
      <c r="K12" s="62">
        <v>0.18</v>
      </c>
    </row>
    <row r="13" spans="1:11" ht="18" customHeight="1" thickBot="1">
      <c r="A13" s="20" t="s">
        <v>3</v>
      </c>
      <c r="B13" s="15"/>
      <c r="C13" s="16"/>
      <c r="D13" s="48"/>
      <c r="E13" s="3"/>
      <c r="F13" s="48"/>
      <c r="G13" s="36"/>
      <c r="H13" s="37"/>
      <c r="I13" s="21" t="s">
        <v>22</v>
      </c>
      <c r="J13" s="23"/>
      <c r="K13" s="64">
        <v>0.157</v>
      </c>
    </row>
    <row r="14" spans="1:11" ht="18" customHeight="1" thickBot="1">
      <c r="A14" s="25" t="s">
        <v>6</v>
      </c>
      <c r="B14" s="28">
        <v>30000000</v>
      </c>
      <c r="C14" s="29"/>
      <c r="D14" s="26"/>
      <c r="E14" s="5"/>
      <c r="F14" s="106" t="s">
        <v>27</v>
      </c>
      <c r="G14" s="107"/>
      <c r="H14" s="14"/>
      <c r="I14" s="60" t="s">
        <v>12</v>
      </c>
      <c r="J14" s="13"/>
      <c r="K14" s="62">
        <v>0.14</v>
      </c>
    </row>
    <row r="15" spans="1:11" ht="18" customHeight="1">
      <c r="A15" s="118"/>
      <c r="B15" s="14"/>
      <c r="C15" s="14"/>
      <c r="D15" s="14"/>
      <c r="E15" s="14"/>
      <c r="F15" s="14"/>
      <c r="G15" s="14"/>
      <c r="H15" s="14"/>
      <c r="I15" s="4" t="s">
        <v>8</v>
      </c>
      <c r="J15" s="3"/>
      <c r="K15" s="62">
        <v>0.125</v>
      </c>
    </row>
    <row r="16" spans="1:11" ht="18" customHeight="1">
      <c r="A16" s="118"/>
      <c r="B16" s="14"/>
      <c r="C16" s="14"/>
      <c r="D16" s="14"/>
      <c r="E16" s="14"/>
      <c r="F16" s="14"/>
      <c r="G16" s="14"/>
      <c r="H16" s="14"/>
      <c r="I16" s="4" t="s">
        <v>10</v>
      </c>
      <c r="J16" s="24"/>
      <c r="K16" s="62">
        <v>0.2</v>
      </c>
    </row>
    <row r="17" spans="1:11" ht="18" customHeight="1">
      <c r="A17" s="118"/>
      <c r="B17" s="14"/>
      <c r="C17" s="14"/>
      <c r="D17" s="14"/>
      <c r="E17" s="14"/>
      <c r="F17" s="14"/>
      <c r="G17" s="14"/>
      <c r="H17" s="14"/>
      <c r="I17" s="21" t="s">
        <v>11</v>
      </c>
      <c r="J17" s="23"/>
      <c r="K17" s="62">
        <v>0.44</v>
      </c>
    </row>
    <row r="18" spans="1:11" ht="18" customHeight="1" thickBot="1">
      <c r="A18" s="118"/>
      <c r="B18" s="14"/>
      <c r="C18" s="14"/>
      <c r="D18" s="14"/>
      <c r="E18" s="14"/>
      <c r="F18" s="14"/>
      <c r="G18" s="14"/>
      <c r="H18" s="14"/>
      <c r="I18" s="72" t="s">
        <v>14</v>
      </c>
      <c r="J18" s="5"/>
      <c r="K18" s="73">
        <v>0.52</v>
      </c>
    </row>
    <row r="19" spans="1:11" ht="18" customHeight="1">
      <c r="A19" s="118"/>
      <c r="B19" s="14"/>
      <c r="C19" s="14"/>
      <c r="D19" s="14"/>
      <c r="E19" s="14"/>
      <c r="F19" s="14"/>
      <c r="G19" s="14"/>
      <c r="H19" s="14"/>
      <c r="I19" s="14" t="s">
        <v>33</v>
      </c>
      <c r="J19" s="14"/>
      <c r="K19" s="123"/>
    </row>
    <row r="20" spans="1:11" ht="18" customHeight="1">
      <c r="A20" s="118"/>
      <c r="B20" s="14"/>
      <c r="C20" s="14"/>
      <c r="D20" s="14"/>
      <c r="E20" s="14"/>
      <c r="F20" s="14"/>
      <c r="G20" s="14"/>
      <c r="H20" s="14"/>
      <c r="I20" s="14"/>
      <c r="J20" s="14"/>
      <c r="K20" s="117"/>
    </row>
    <row r="21" spans="1:11" ht="18" customHeight="1">
      <c r="A21" s="118"/>
      <c r="B21" s="14"/>
      <c r="C21" s="14"/>
      <c r="D21" s="14"/>
      <c r="E21" s="14"/>
      <c r="F21" s="14"/>
      <c r="G21" s="14"/>
      <c r="H21" s="14"/>
      <c r="I21" s="14" t="s">
        <v>56</v>
      </c>
      <c r="J21" s="14"/>
      <c r="K21" s="123"/>
    </row>
    <row r="22" spans="1:11" ht="18" customHeight="1">
      <c r="A22" s="118"/>
      <c r="B22" s="14"/>
      <c r="C22" s="14"/>
      <c r="D22" s="14"/>
      <c r="E22" s="14"/>
      <c r="F22" s="14"/>
      <c r="G22" s="14"/>
      <c r="H22" s="14"/>
      <c r="I22" s="37" t="s">
        <v>38</v>
      </c>
      <c r="J22" s="14"/>
      <c r="K22" s="117"/>
    </row>
    <row r="23" spans="1:11" ht="18" customHeight="1">
      <c r="A23" s="118"/>
      <c r="B23" s="14"/>
      <c r="C23" s="14"/>
      <c r="D23" s="14"/>
      <c r="E23" s="14"/>
      <c r="F23" s="14"/>
      <c r="G23" s="14"/>
      <c r="H23" s="14"/>
      <c r="I23" s="14"/>
      <c r="J23" s="14"/>
      <c r="K23" s="123"/>
    </row>
    <row r="24" spans="1:11" ht="18" customHeight="1" thickBot="1">
      <c r="A24" s="130"/>
      <c r="B24" s="30"/>
      <c r="C24" s="30"/>
      <c r="D24" s="30"/>
      <c r="E24" s="30"/>
      <c r="F24" s="30"/>
      <c r="G24" s="30"/>
      <c r="H24" s="30"/>
      <c r="I24" s="30"/>
      <c r="J24" s="30"/>
      <c r="K24" s="131"/>
    </row>
    <row r="25" spans="9:11" ht="12.75">
      <c r="I25" s="14"/>
      <c r="K25" s="14"/>
    </row>
    <row r="26" spans="1:11" ht="12.75">
      <c r="A26" s="37"/>
      <c r="B26" s="37"/>
      <c r="C26" s="37"/>
      <c r="D26" s="37"/>
      <c r="E26" s="37"/>
      <c r="I26" s="14"/>
      <c r="J26" s="14"/>
      <c r="K26" s="14"/>
    </row>
    <row r="27" spans="1:11" ht="12.75">
      <c r="A27" s="90"/>
      <c r="B27" s="90"/>
      <c r="C27" s="90"/>
      <c r="D27" s="90"/>
      <c r="E27" s="37"/>
      <c r="I27" s="14"/>
      <c r="J27" s="14"/>
      <c r="K27" s="68"/>
    </row>
    <row r="28" spans="1:5" ht="12.75">
      <c r="A28" s="90"/>
      <c r="B28" s="90"/>
      <c r="C28" s="90"/>
      <c r="D28" s="90"/>
      <c r="E28" s="37"/>
    </row>
    <row r="29" spans="1:5" ht="12.75">
      <c r="A29" s="90"/>
      <c r="B29" s="90"/>
      <c r="C29" s="90"/>
      <c r="D29" s="90"/>
      <c r="E29" s="37"/>
    </row>
    <row r="30" spans="1:5" ht="12.75">
      <c r="A30" s="90"/>
      <c r="B30" s="91"/>
      <c r="C30" s="92"/>
      <c r="D30" s="92"/>
      <c r="E30" s="37"/>
    </row>
    <row r="31" spans="1:5" ht="12.75">
      <c r="A31" s="37"/>
      <c r="B31" s="37"/>
      <c r="C31" s="37"/>
      <c r="D31" s="37"/>
      <c r="E31" s="37"/>
    </row>
    <row r="39" ht="12.75">
      <c r="J39" s="10"/>
    </row>
  </sheetData>
  <sheetProtection sheet="1" objects="1" scenarios="1"/>
  <mergeCells count="1">
    <mergeCell ref="A2:G2"/>
  </mergeCells>
  <printOptions/>
  <pageMargins left="0.25" right="0.25" top="0.5" bottom="0.5" header="0.5" footer="0.5"/>
  <pageSetup fitToHeight="1" fitToWidth="1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7.57421875" style="0" customWidth="1"/>
    <col min="3" max="3" width="10.00390625" style="0" customWidth="1"/>
    <col min="4" max="4" width="13.28125" style="0" customWidth="1"/>
    <col min="5" max="5" width="9.7109375" style="0" customWidth="1"/>
    <col min="6" max="6" width="6.140625" style="0" customWidth="1"/>
    <col min="7" max="7" width="26.140625" style="0" customWidth="1"/>
    <col min="8" max="8" width="28.140625" style="0" customWidth="1"/>
    <col min="9" max="9" width="16.00390625" style="0" customWidth="1"/>
    <col min="10" max="10" width="6.8515625" style="0" customWidth="1"/>
  </cols>
  <sheetData>
    <row r="2" spans="2:8" ht="12.75">
      <c r="B2" s="112"/>
      <c r="C2" s="112"/>
      <c r="D2" s="112"/>
      <c r="E2" s="112"/>
      <c r="F2" s="112"/>
      <c r="G2" s="112"/>
      <c r="H2" s="112"/>
    </row>
    <row r="3" spans="2:8" ht="39.75" customHeight="1">
      <c r="B3" s="112"/>
      <c r="C3" s="112"/>
      <c r="D3" s="112"/>
      <c r="E3" s="112"/>
      <c r="F3" s="112"/>
      <c r="G3" s="112"/>
      <c r="H3" s="112"/>
    </row>
    <row r="4" spans="2:5" ht="20.25">
      <c r="B4" s="9" t="s">
        <v>0</v>
      </c>
      <c r="E4" s="1"/>
    </row>
    <row r="5" spans="1:7" ht="18.75" thickBot="1">
      <c r="A5" s="8" t="s">
        <v>19</v>
      </c>
      <c r="F5" s="14"/>
      <c r="G5" s="14"/>
    </row>
    <row r="6" spans="1:8" ht="18" customHeight="1">
      <c r="A6" s="113"/>
      <c r="B6" s="114"/>
      <c r="C6" s="114"/>
      <c r="D6" s="132"/>
      <c r="E6" s="114"/>
      <c r="F6" s="114"/>
      <c r="G6" s="114"/>
      <c r="H6" s="115"/>
    </row>
    <row r="7" spans="1:8" ht="18" customHeight="1" thickBot="1">
      <c r="A7" s="118"/>
      <c r="B7" s="14"/>
      <c r="C7" s="14"/>
      <c r="D7" s="7"/>
      <c r="E7" s="14"/>
      <c r="F7" s="14"/>
      <c r="G7" s="14"/>
      <c r="H7" s="117"/>
    </row>
    <row r="8" spans="1:8" ht="18" customHeight="1" thickBot="1">
      <c r="A8" s="118"/>
      <c r="B8" s="14"/>
      <c r="C8" s="94" t="s">
        <v>41</v>
      </c>
      <c r="D8" s="108">
        <v>60000</v>
      </c>
      <c r="E8" s="95" t="s">
        <v>53</v>
      </c>
      <c r="F8" s="7"/>
      <c r="G8" s="61" t="s">
        <v>37</v>
      </c>
      <c r="H8" s="44"/>
    </row>
    <row r="9" spans="1:8" ht="18" customHeight="1">
      <c r="A9" s="118"/>
      <c r="B9" s="14"/>
      <c r="C9" s="96" t="s">
        <v>39</v>
      </c>
      <c r="D9" s="109">
        <v>0.13</v>
      </c>
      <c r="E9" s="97"/>
      <c r="F9" s="49"/>
      <c r="G9" s="69" t="s">
        <v>31</v>
      </c>
      <c r="H9" s="71">
        <v>0.1</v>
      </c>
    </row>
    <row r="10" spans="1:8" ht="18" customHeight="1" thickBot="1">
      <c r="A10" s="118"/>
      <c r="B10" s="14"/>
      <c r="C10" s="98" t="s">
        <v>40</v>
      </c>
      <c r="D10" s="110">
        <v>1.375</v>
      </c>
      <c r="E10" s="99" t="s">
        <v>55</v>
      </c>
      <c r="F10" s="14"/>
      <c r="G10" s="60" t="s">
        <v>36</v>
      </c>
      <c r="H10" s="63">
        <v>0.109</v>
      </c>
    </row>
    <row r="11" spans="1:8" ht="18" customHeight="1" thickBot="1" thickTop="1">
      <c r="A11" s="118"/>
      <c r="B11" s="14"/>
      <c r="C11" s="87" t="s">
        <v>42</v>
      </c>
      <c r="D11" s="88">
        <f>(D8*D9*D10)/12</f>
        <v>893.75</v>
      </c>
      <c r="E11" s="89" t="s">
        <v>46</v>
      </c>
      <c r="F11" s="14"/>
      <c r="G11" s="58" t="s">
        <v>32</v>
      </c>
      <c r="H11" s="62">
        <v>0.118</v>
      </c>
    </row>
    <row r="12" spans="1:8" ht="18" customHeight="1">
      <c r="A12" s="118"/>
      <c r="B12" s="14"/>
      <c r="C12" s="74"/>
      <c r="D12" s="14"/>
      <c r="E12" s="14"/>
      <c r="F12" s="14"/>
      <c r="G12" s="4" t="s">
        <v>35</v>
      </c>
      <c r="H12" s="62">
        <v>0.15</v>
      </c>
    </row>
    <row r="13" spans="1:8" ht="18" customHeight="1">
      <c r="A13" s="118"/>
      <c r="B13" s="14"/>
      <c r="C13" s="14"/>
      <c r="D13" s="75"/>
      <c r="E13" s="14"/>
      <c r="F13" s="14"/>
      <c r="G13" s="59" t="s">
        <v>21</v>
      </c>
      <c r="H13" s="62">
        <v>0.15</v>
      </c>
    </row>
    <row r="14" spans="1:8" ht="18" customHeight="1">
      <c r="A14" s="118"/>
      <c r="B14" s="14"/>
      <c r="C14" s="14"/>
      <c r="D14" s="14"/>
      <c r="E14" s="14"/>
      <c r="F14" s="14"/>
      <c r="G14" s="4" t="s">
        <v>13</v>
      </c>
      <c r="H14" s="62">
        <v>0.17</v>
      </c>
    </row>
    <row r="15" spans="1:8" ht="18" customHeight="1">
      <c r="A15" s="118"/>
      <c r="B15" s="14"/>
      <c r="C15" s="78"/>
      <c r="D15" s="37"/>
      <c r="E15" s="37"/>
      <c r="F15" s="37"/>
      <c r="G15" s="58" t="s">
        <v>34</v>
      </c>
      <c r="H15" s="62">
        <v>0.18</v>
      </c>
    </row>
    <row r="16" spans="1:8" ht="18" customHeight="1">
      <c r="A16" s="118"/>
      <c r="B16" s="14"/>
      <c r="C16" s="79"/>
      <c r="D16" s="76"/>
      <c r="E16" s="37"/>
      <c r="F16" s="37"/>
      <c r="G16" s="4" t="s">
        <v>22</v>
      </c>
      <c r="H16" s="64">
        <v>0.157</v>
      </c>
    </row>
    <row r="17" spans="1:8" ht="18" customHeight="1">
      <c r="A17" s="118"/>
      <c r="B17" s="14"/>
      <c r="C17" s="80"/>
      <c r="D17" s="76"/>
      <c r="E17" s="37"/>
      <c r="F17" s="37"/>
      <c r="G17" s="60" t="s">
        <v>12</v>
      </c>
      <c r="H17" s="62">
        <v>0.14</v>
      </c>
    </row>
    <row r="18" spans="1:8" ht="18" customHeight="1">
      <c r="A18" s="118"/>
      <c r="B18" s="14"/>
      <c r="C18" s="82"/>
      <c r="D18" s="76"/>
      <c r="E18" s="37"/>
      <c r="F18" s="37"/>
      <c r="G18" s="4" t="s">
        <v>8</v>
      </c>
      <c r="H18" s="62">
        <v>0.125</v>
      </c>
    </row>
    <row r="19" spans="1:8" ht="18" customHeight="1">
      <c r="A19" s="118"/>
      <c r="B19" s="14"/>
      <c r="C19" s="80"/>
      <c r="D19" s="37"/>
      <c r="E19" s="37"/>
      <c r="F19" s="37"/>
      <c r="G19" s="4" t="s">
        <v>10</v>
      </c>
      <c r="H19" s="62">
        <v>0.2</v>
      </c>
    </row>
    <row r="20" spans="1:8" ht="18" customHeight="1">
      <c r="A20" s="118"/>
      <c r="B20" s="14"/>
      <c r="C20" s="80"/>
      <c r="D20" s="37"/>
      <c r="E20" s="37"/>
      <c r="F20" s="37"/>
      <c r="G20" s="21" t="s">
        <v>11</v>
      </c>
      <c r="H20" s="62">
        <v>0.44</v>
      </c>
    </row>
    <row r="21" spans="1:10" ht="18" customHeight="1" thickBot="1">
      <c r="A21" s="118"/>
      <c r="B21" s="14"/>
      <c r="C21" s="80"/>
      <c r="D21" s="37"/>
      <c r="E21" s="37"/>
      <c r="F21" s="37"/>
      <c r="G21" s="72" t="s">
        <v>14</v>
      </c>
      <c r="H21" s="73">
        <v>0.52</v>
      </c>
      <c r="I21" s="14"/>
      <c r="J21" s="68"/>
    </row>
    <row r="22" spans="1:10" ht="18" customHeight="1">
      <c r="A22" s="118"/>
      <c r="B22" s="14"/>
      <c r="C22" s="86"/>
      <c r="D22" s="37"/>
      <c r="E22" s="37"/>
      <c r="F22" s="37"/>
      <c r="G22" s="14" t="s">
        <v>33</v>
      </c>
      <c r="H22" s="123"/>
      <c r="I22" s="14"/>
      <c r="J22" s="14"/>
    </row>
    <row r="23" spans="1:10" ht="18" customHeight="1">
      <c r="A23" s="133"/>
      <c r="B23" s="37"/>
      <c r="C23" s="37"/>
      <c r="D23" s="37"/>
      <c r="E23" s="37"/>
      <c r="F23" s="37"/>
      <c r="G23" s="14"/>
      <c r="H23" s="117"/>
      <c r="I23" s="14"/>
      <c r="J23" s="68"/>
    </row>
    <row r="24" spans="1:10" ht="18" customHeight="1">
      <c r="A24" s="134"/>
      <c r="B24" s="83"/>
      <c r="C24" s="37"/>
      <c r="D24" s="37"/>
      <c r="E24" s="37"/>
      <c r="F24" s="37"/>
      <c r="G24" s="14"/>
      <c r="H24" s="117"/>
      <c r="I24" s="14"/>
      <c r="J24" s="14"/>
    </row>
    <row r="25" spans="1:10" ht="12.75">
      <c r="A25" s="118"/>
      <c r="B25" s="14"/>
      <c r="C25" s="14"/>
      <c r="D25" s="14"/>
      <c r="E25" s="14"/>
      <c r="F25" s="14"/>
      <c r="G25" s="14"/>
      <c r="H25" s="117"/>
      <c r="I25" s="14"/>
      <c r="J25" s="14"/>
    </row>
    <row r="26" spans="1:10" ht="12.75">
      <c r="A26" s="118"/>
      <c r="B26" s="14"/>
      <c r="C26" s="14"/>
      <c r="D26" s="14"/>
      <c r="E26" s="14"/>
      <c r="F26" s="14"/>
      <c r="G26" s="14"/>
      <c r="H26" s="117"/>
      <c r="I26" s="14"/>
      <c r="J26" s="14"/>
    </row>
    <row r="27" spans="1:10" ht="12.75">
      <c r="A27" s="118"/>
      <c r="B27" s="14"/>
      <c r="C27" s="14"/>
      <c r="D27" s="14"/>
      <c r="E27" s="14"/>
      <c r="F27" s="14"/>
      <c r="G27" s="14"/>
      <c r="H27" s="117"/>
      <c r="I27" s="14"/>
      <c r="J27" s="68"/>
    </row>
    <row r="28" spans="1:8" ht="12.75">
      <c r="A28" s="118"/>
      <c r="B28" s="14"/>
      <c r="C28" s="14"/>
      <c r="D28" s="14"/>
      <c r="E28" s="14"/>
      <c r="F28" s="14"/>
      <c r="G28" s="14"/>
      <c r="H28" s="117"/>
    </row>
    <row r="29" spans="1:8" ht="12.75">
      <c r="A29" s="118"/>
      <c r="B29" s="14"/>
      <c r="C29" s="14"/>
      <c r="D29" s="14"/>
      <c r="E29" s="14"/>
      <c r="F29" s="14"/>
      <c r="G29" s="14"/>
      <c r="H29" s="117"/>
    </row>
    <row r="30" spans="1:8" ht="12.75">
      <c r="A30" s="118"/>
      <c r="B30" s="14"/>
      <c r="C30" s="14"/>
      <c r="D30" s="14"/>
      <c r="E30" s="14"/>
      <c r="F30" s="14"/>
      <c r="G30" s="14"/>
      <c r="H30" s="117"/>
    </row>
    <row r="31" spans="1:8" ht="12.75">
      <c r="A31" s="118"/>
      <c r="B31" s="14"/>
      <c r="C31" s="14"/>
      <c r="D31" s="14"/>
      <c r="E31" s="14"/>
      <c r="F31" s="14"/>
      <c r="G31" s="14"/>
      <c r="H31" s="117"/>
    </row>
    <row r="32" spans="1:8" ht="12.75">
      <c r="A32" s="118"/>
      <c r="B32" s="14"/>
      <c r="C32" s="14"/>
      <c r="D32" s="14"/>
      <c r="E32" s="14"/>
      <c r="F32" s="14"/>
      <c r="G32" s="14"/>
      <c r="H32" s="117" t="s">
        <v>51</v>
      </c>
    </row>
    <row r="33" spans="1:8" ht="12.75">
      <c r="A33" s="118"/>
      <c r="B33" s="14"/>
      <c r="C33" s="14"/>
      <c r="D33" s="14"/>
      <c r="E33" s="14"/>
      <c r="F33" s="14"/>
      <c r="G33" s="14"/>
      <c r="H33" s="117" t="s">
        <v>38</v>
      </c>
    </row>
    <row r="34" spans="1:8" ht="12.75">
      <c r="A34" s="118"/>
      <c r="B34" s="14"/>
      <c r="C34" s="14"/>
      <c r="D34" s="14"/>
      <c r="E34" s="14"/>
      <c r="F34" s="14"/>
      <c r="G34" s="14"/>
      <c r="H34" s="117"/>
    </row>
    <row r="35" spans="1:8" ht="13.5" thickBot="1">
      <c r="A35" s="130"/>
      <c r="B35" s="30"/>
      <c r="C35" s="30"/>
      <c r="D35" s="30"/>
      <c r="E35" s="30"/>
      <c r="F35" s="30"/>
      <c r="G35" s="30"/>
      <c r="H35" s="131"/>
    </row>
    <row r="39" ht="12.75">
      <c r="I39" s="10"/>
    </row>
  </sheetData>
  <sheetProtection sheet="1" objects="1" scenarios="1"/>
  <mergeCells count="1">
    <mergeCell ref="B2:H3"/>
  </mergeCells>
  <printOptions/>
  <pageMargins left="0.25" right="0.25" top="0.5" bottom="0.5" header="0.5" footer="0.5"/>
  <pageSetup fitToHeight="1" fitToWidth="1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hytorc</dc:creator>
  <cp:keywords/>
  <dc:description/>
  <cp:lastModifiedBy>DAN</cp:lastModifiedBy>
  <cp:lastPrinted>1989-02-13T15:27:32Z</cp:lastPrinted>
  <dcterms:created xsi:type="dcterms:W3CDTF">2003-02-25T21:21:28Z</dcterms:created>
  <dcterms:modified xsi:type="dcterms:W3CDTF">2023-08-25T15:16:26Z</dcterms:modified>
  <cp:category/>
  <cp:version/>
  <cp:contentType/>
  <cp:contentStatus/>
</cp:coreProperties>
</file>